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0050"/>
  </bookViews>
  <sheets>
    <sheet name="Розрахунок тарифу" sheetId="1" r:id="rId1"/>
    <sheet name="Перелік послуг" sheetId="2" r:id="rId2"/>
    <sheet name="Штатний розпис" sheetId="3" r:id="rId3"/>
    <sheet name="Штат " sheetId="4" r:id="rId4"/>
  </sheets>
  <calcPr calcId="145621" concurrentCalc="0"/>
</workbook>
</file>

<file path=xl/calcChain.xml><?xml version="1.0" encoding="utf-8"?>
<calcChain xmlns="http://schemas.openxmlformats.org/spreadsheetml/2006/main">
  <c r="E20" i="4" l="1"/>
  <c r="D20" i="4"/>
  <c r="C20" i="4"/>
  <c r="C21" i="2"/>
  <c r="C20" i="2"/>
  <c r="C18" i="2"/>
  <c r="C17" i="2"/>
  <c r="C16" i="2"/>
  <c r="C15" i="2"/>
  <c r="C13" i="2"/>
  <c r="C12" i="2"/>
  <c r="C11" i="2"/>
  <c r="C10" i="2"/>
  <c r="C9" i="2"/>
  <c r="C8" i="2"/>
  <c r="D87" i="1"/>
  <c r="D86" i="1"/>
  <c r="D44" i="1"/>
  <c r="D43" i="1"/>
  <c r="D31" i="1"/>
  <c r="D30" i="1"/>
  <c r="D29" i="1"/>
  <c r="D28" i="1"/>
  <c r="D20" i="1"/>
  <c r="D12" i="1"/>
  <c r="D11" i="1"/>
  <c r="D16" i="1"/>
  <c r="D10" i="1"/>
  <c r="D24" i="1"/>
  <c r="D19" i="1"/>
  <c r="D34" i="1"/>
  <c r="D27" i="1"/>
  <c r="D47" i="1"/>
  <c r="D42" i="1"/>
  <c r="D90" i="1"/>
  <c r="D85" i="1"/>
  <c r="D109" i="1"/>
  <c r="D106" i="1"/>
  <c r="D102" i="1"/>
  <c r="D93" i="1"/>
  <c r="D81" i="1"/>
  <c r="D74" i="1"/>
  <c r="D69" i="1"/>
  <c r="D63" i="1"/>
  <c r="D58" i="1"/>
  <c r="D37" i="1"/>
  <c r="E16" i="3"/>
  <c r="C18" i="3"/>
  <c r="D16" i="3"/>
  <c r="D55" i="1"/>
  <c r="D50" i="1"/>
  <c r="G16" i="3"/>
  <c r="F16" i="3"/>
  <c r="C16" i="3"/>
  <c r="C23" i="2"/>
</calcChain>
</file>

<file path=xl/sharedStrings.xml><?xml version="1.0" encoding="utf-8"?>
<sst xmlns="http://schemas.openxmlformats.org/spreadsheetml/2006/main" count="174" uniqueCount="100">
  <si>
    <t>Назва статті</t>
  </si>
  <si>
    <t>Методика розрахунів і підстави показників</t>
  </si>
  <si>
    <t>Вього</t>
  </si>
  <si>
    <t>Прибирання сходових клітин</t>
  </si>
  <si>
    <t>Вс - середньомісячна вартість, грн/м кв.</t>
  </si>
  <si>
    <t>Вф - нарахування на з/п</t>
  </si>
  <si>
    <t>М - матеріальні витрати, грн.</t>
  </si>
  <si>
    <t>Н  - накладні витрати, грн.</t>
  </si>
  <si>
    <t>Вартість послуги, грн./міс</t>
  </si>
  <si>
    <t>П - площа квартир і нежилих приміщень будинку, м кв.</t>
  </si>
  <si>
    <t>Прибирання прибудинкової території</t>
  </si>
  <si>
    <t>Оз - зарплата двірника</t>
  </si>
  <si>
    <t>Оз - зарплата прибиральнів  ( 2 чоловіка)</t>
  </si>
  <si>
    <t>Витрати на управління будинком</t>
  </si>
  <si>
    <t>Оз - зарплата керуючого будинком</t>
  </si>
  <si>
    <t>Оз - заробітна плата бухгалтера</t>
  </si>
  <si>
    <t>Технічне обслуговування ліфтів</t>
  </si>
  <si>
    <t>Вл - вартість обслуговування ліфтів у будинку (без елктроенепргії) за місяць, грн.</t>
  </si>
  <si>
    <t>Оз - зарплата слюсара-сантехніка</t>
  </si>
  <si>
    <t>Оз - зарплата електрика</t>
  </si>
  <si>
    <t>Вд - середньомісячна вартість</t>
  </si>
  <si>
    <t>Пл - площа підвалів</t>
  </si>
  <si>
    <t>Технічне обслуговування внутрішньобудинкових систем, тепло-водопостачаггя, водовідведення і зливної каналізації, несучих та захисних конструкцій</t>
  </si>
  <si>
    <t>Технічне обслуговування електричних мереж</t>
  </si>
  <si>
    <t>Дератизація і санінсекція</t>
  </si>
  <si>
    <t>Обслуговування систем протипожежної автоматики та  димовідведення</t>
  </si>
  <si>
    <t>Вд - середньомісячна вартість, грн/м кв.</t>
  </si>
  <si>
    <t>Вк - вартість обслуговування за договором</t>
  </si>
  <si>
    <t>Обслуговування вогнегасників</t>
  </si>
  <si>
    <t>Вартість потлочного ремонту</t>
  </si>
  <si>
    <t>Поточний ремонт конструктивних елементів, інженерних пристроїв</t>
  </si>
  <si>
    <t>Вс - середньомісячна вартість, грн/м2</t>
  </si>
  <si>
    <t>Нп - нарахівання на з/п, грн.</t>
  </si>
  <si>
    <t>Н - накладні витрати, грн.</t>
  </si>
  <si>
    <t>Вартість послуги, грн/міс.</t>
  </si>
  <si>
    <t>Пз - загальна площа квартир будинку, м2</t>
  </si>
  <si>
    <t>Підготовка до експлуатації в осінньо-зимовий період</t>
  </si>
  <si>
    <t xml:space="preserve">Вс - середньомісячна вартість, грн/м2 </t>
  </si>
  <si>
    <t>Охорона</t>
  </si>
  <si>
    <t>Зарплата охоронця ( 4 чоловіка)</t>
  </si>
  <si>
    <t>Вд - середньомісячна вартість, грн/м2 з ПДВ</t>
  </si>
  <si>
    <t>Те - тариф на 1 кВт*г електроенергії</t>
  </si>
  <si>
    <t>Освітлення місць загального користування, електроенергія ліфтів</t>
  </si>
  <si>
    <t>Не - кількість електроенергії на освітлення місць загального користування, підвалів, ліфт за місяць</t>
  </si>
  <si>
    <t>Вивезення та утилізація твердих побутових і негабаритних відходів</t>
  </si>
  <si>
    <t>Вз - середньомісячна вартість</t>
  </si>
  <si>
    <t>Ок - кількість контейнерів для твердих побутових відходів</t>
  </si>
  <si>
    <t>Вартість на вивезення 1 куб, м твердих побутових відходів</t>
  </si>
  <si>
    <t>Кількість вивезення за місяць</t>
  </si>
  <si>
    <t>№</t>
  </si>
  <si>
    <t>Назва послуги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</si>
  <si>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</si>
  <si>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</si>
  <si>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</si>
  <si>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</si>
  <si>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</si>
  <si>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</si>
  <si>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</si>
  <si>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</si>
  <si>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</si>
  <si>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</si>
  <si>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</si>
  <si>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</si>
  <si>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</si>
  <si>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Разом плата за 1 місяць, грн за 1 м кв.</t>
  </si>
  <si>
    <t>ШТАТНИЙ РОЗПИС ПРАЦІВНИКІВ ОСББ "ІМПЕРІАЛ ПАЛАС"</t>
  </si>
  <si>
    <t>№ п/п</t>
  </si>
  <si>
    <t>Найменування професії</t>
  </si>
  <si>
    <t>Кількість робітників</t>
  </si>
  <si>
    <t>Розрахункова місячна заробітна плата</t>
  </si>
  <si>
    <t>Місячний фонд оплати праці (по штату)</t>
  </si>
  <si>
    <t>Чистыми на 1 чел.</t>
  </si>
  <si>
    <t>ЄСВ ( для ознайомнення, не включається до штатного розпису)</t>
  </si>
  <si>
    <t>Голова правління</t>
  </si>
  <si>
    <t>Головний бухгалтер</t>
  </si>
  <si>
    <t>Разом:</t>
  </si>
  <si>
    <t>Електрик</t>
  </si>
  <si>
    <t xml:space="preserve">Охоронець  </t>
  </si>
  <si>
    <t>Двірник</t>
  </si>
  <si>
    <t>Слюсарь-сантехнік</t>
  </si>
  <si>
    <t>Всього (фонд заробітних плат та ЄСВ)</t>
  </si>
  <si>
    <t>Вартість послуги за місяць                                 грн. за 1 м кв.</t>
  </si>
  <si>
    <t>Резервний фонд</t>
  </si>
  <si>
    <t>Підготовка до експлуатації в осінньо-зимовий період , прибирання снігу в зимовий період/полив газону у літній період</t>
  </si>
  <si>
    <t>Перелік послуг з утримання будинку та прибудинкової території, вартість яких включена до тарифу для будинку за адресою вул. Володимира Вернадського, буд. № 35П у м. Дніпрі                                                                                                                                                                                                                                                                                        Вартість за 1 м кв.</t>
  </si>
  <si>
    <t>Прибиральник</t>
  </si>
  <si>
    <t>Ве - вартість електроенергії, грн. (для ОСББ)</t>
  </si>
  <si>
    <t>Ремонтний фонд</t>
  </si>
  <si>
    <t>15.</t>
  </si>
  <si>
    <t>14.</t>
  </si>
  <si>
    <t>Керуючий будинком</t>
  </si>
  <si>
    <t>Тариф</t>
  </si>
  <si>
    <r>
      <rPr>
        <b/>
        <sz val="14"/>
        <color theme="1"/>
        <rFont val="Times New Roman"/>
        <family val="1"/>
        <charset val="204"/>
      </rPr>
      <t xml:space="preserve">Розрахунок тарифів на послуги з утримання будинку №35П по вул. Володимира Вернадського  у м. Дніпрі                                                                                                                 Загальна площа квартир і нежитлових приміщень - 4940,20 м кв.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Загальна площа квартир - 4 425,4 м кв                                                                                                                                                                                  Загальна площа нежитлових приміщень (комори)  - 514,80 м кв.                                                                                                                                                                                             Кількість ліфтів - 2                                                                                                                                                                                                       Площа газонів - 2439,5 м кв.                                                                                                                                                                                            Вартість обслуговування ліфтів - 1800,00 грн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</t>
    </r>
  </si>
  <si>
    <t>Штатний розпис працівників ОСББ "Імперіал Палас"</t>
  </si>
  <si>
    <t xml:space="preserve">Невід’ємний Додаток № 1 до Бюлетеня для голосування на Загальних зборах ОСББ "Імперіал Палас" </t>
  </si>
  <si>
    <t>06 жовтня 2016 року</t>
  </si>
  <si>
    <t>Підпис власника (представника)</t>
  </si>
  <si>
    <t>Розрахункова місячна заробітна плата/грн.</t>
  </si>
  <si>
    <t>Місячний фонд оплати праці/грн.</t>
  </si>
  <si>
    <t>Для ознайомлення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</si>
</sst>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Tahoma"/>
      <family val="2"/>
    </font>
    <font>
      <b/>
      <sz val="14"/>
      <color theme="1"/>
      <name val="Calibri"/>
      <family val="2"/>
      <charset val="204"/>
      <scheme val="minor"/>
    </font>
    <font>
      <b/>
      <sz val="16"/>
      <color indexed="8"/>
      <name val="Tahoma"/>
      <family val="2"/>
    </font>
    <font>
      <sz val="16"/>
      <name val="Arial"/>
      <family val="2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0E33D"/>
        <bgColor indexed="64"/>
      </patternFill>
    </fill>
    <fill>
      <patternFill patternType="solid">
        <fgColor rgb="FFB0E33D"/>
        <bgColor indexed="27"/>
      </patternFill>
    </fill>
    <fill>
      <patternFill patternType="solid">
        <fgColor rgb="FFFF99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40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/>
    <xf numFmtId="4" fontId="1" fillId="0" borderId="1" xfId="0" applyNumberFormat="1" applyFont="1" applyBorder="1" applyAlignment="1"/>
    <xf numFmtId="4" fontId="0" fillId="0" borderId="0" xfId="0" applyNumberFormat="1"/>
    <xf numFmtId="4" fontId="1" fillId="0" borderId="1" xfId="0" applyNumberFormat="1" applyFont="1" applyBorder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0" fontId="2" fillId="0" borderId="1" xfId="0" applyNumberFormat="1" applyFont="1" applyFill="1" applyBorder="1" applyAlignment="1" applyProtection="1">
      <alignment horizontal="right" wrapText="1"/>
      <protection locked="0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/>
    <xf numFmtId="4" fontId="1" fillId="2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4" fontId="0" fillId="0" borderId="1" xfId="0" applyNumberFormat="1" applyFont="1" applyBorder="1"/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/>
    <xf numFmtId="0" fontId="0" fillId="0" borderId="0" xfId="0" applyAlignment="1">
      <alignment vertical="center" wrapText="1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Border="1"/>
    <xf numFmtId="2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 hidden="1"/>
    </xf>
    <xf numFmtId="2" fontId="7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wrapText="1"/>
      <protection locked="0"/>
    </xf>
    <xf numFmtId="0" fontId="12" fillId="0" borderId="0" xfId="1"/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1" fontId="9" fillId="0" borderId="1" xfId="1" applyNumberFormat="1" applyFont="1" applyFill="1" applyBorder="1" applyAlignment="1" applyProtection="1">
      <alignment horizontal="right" wrapText="1"/>
      <protection locked="0"/>
    </xf>
    <xf numFmtId="0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/>
    <xf numFmtId="0" fontId="9" fillId="0" borderId="1" xfId="1" applyNumberFormat="1" applyFont="1" applyFill="1" applyBorder="1" applyAlignment="1" applyProtection="1">
      <alignment horizontal="center" wrapText="1"/>
      <protection locked="0"/>
    </xf>
    <xf numFmtId="1" fontId="9" fillId="0" borderId="1" xfId="1" applyNumberFormat="1" applyFont="1" applyFill="1" applyBorder="1" applyAlignment="1" applyProtection="1">
      <alignment horizontal="center" wrapText="1"/>
      <protection locked="0"/>
    </xf>
    <xf numFmtId="0" fontId="9" fillId="0" borderId="1" xfId="1" applyNumberFormat="1" applyFont="1" applyFill="1" applyBorder="1" applyAlignment="1" applyProtection="1">
      <protection locked="0"/>
    </xf>
    <xf numFmtId="164" fontId="8" fillId="0" borderId="13" xfId="1" applyNumberFormat="1" applyFont="1" applyFill="1" applyBorder="1" applyAlignment="1" applyProtection="1">
      <alignment horizontal="right" wrapText="1"/>
      <protection locked="0"/>
    </xf>
    <xf numFmtId="2" fontId="8" fillId="0" borderId="13" xfId="1" applyNumberFormat="1" applyFont="1" applyFill="1" applyBorder="1" applyAlignment="1" applyProtection="1">
      <alignment horizontal="right" wrapText="1"/>
      <protection locked="0"/>
    </xf>
    <xf numFmtId="2" fontId="8" fillId="0" borderId="14" xfId="1" applyNumberFormat="1" applyFont="1" applyFill="1" applyBorder="1" applyAlignment="1" applyProtection="1">
      <alignment horizontal="right" wrapText="1"/>
      <protection locked="0"/>
    </xf>
    <xf numFmtId="0" fontId="8" fillId="0" borderId="9" xfId="1" applyNumberFormat="1" applyFont="1" applyFill="1" applyBorder="1" applyAlignment="1" applyProtection="1">
      <protection locked="0"/>
    </xf>
    <xf numFmtId="0" fontId="5" fillId="2" borderId="9" xfId="0" applyFont="1" applyFill="1" applyBorder="1"/>
    <xf numFmtId="0" fontId="6" fillId="0" borderId="0" xfId="0" applyFont="1"/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 applyProtection="1">
      <alignment horizontal="left" wrapText="1"/>
      <protection locked="0"/>
    </xf>
    <xf numFmtId="4" fontId="1" fillId="3" borderId="1" xfId="0" applyNumberFormat="1" applyFont="1" applyFill="1" applyBorder="1"/>
    <xf numFmtId="4" fontId="10" fillId="0" borderId="1" xfId="0" applyNumberFormat="1" applyFont="1" applyBorder="1"/>
    <xf numFmtId="4" fontId="3" fillId="0" borderId="1" xfId="0" applyNumberFormat="1" applyFont="1" applyBorder="1"/>
    <xf numFmtId="4" fontId="1" fillId="0" borderId="1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0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1" applyNumberFormat="1" applyFont="1" applyFill="1" applyBorder="1" applyAlignment="1" applyProtection="1">
      <alignment horizontal="right" wrapText="1"/>
      <protection locked="0"/>
    </xf>
    <xf numFmtId="2" fontId="7" fillId="0" borderId="0" xfId="1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vertical="top" wrapText="1"/>
    </xf>
    <xf numFmtId="0" fontId="4" fillId="0" borderId="0" xfId="0" applyFont="1"/>
    <xf numFmtId="0" fontId="7" fillId="0" borderId="0" xfId="1" applyNumberFormat="1" applyFont="1" applyFill="1" applyBorder="1" applyAlignment="1" applyProtection="1">
      <alignment horizontal="right" wrapText="1"/>
      <protection locked="0"/>
    </xf>
    <xf numFmtId="0" fontId="11" fillId="0" borderId="19" xfId="1" applyNumberFormat="1" applyFont="1" applyFill="1" applyBorder="1" applyAlignment="1" applyProtection="1">
      <alignment horizontal="center" wrapText="1"/>
      <protection locked="0"/>
    </xf>
    <xf numFmtId="0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Fill="1" applyBorder="1" applyAlignment="1" applyProtection="1">
      <alignment horizontal="center" wrapText="1"/>
      <protection locked="0"/>
    </xf>
    <xf numFmtId="2" fontId="7" fillId="0" borderId="0" xfId="1" applyNumberFormat="1" applyFont="1" applyFill="1" applyBorder="1" applyAlignment="1" applyProtection="1">
      <alignment horizontal="center" wrapText="1"/>
      <protection locked="0"/>
    </xf>
    <xf numFmtId="3" fontId="11" fillId="0" borderId="1" xfId="1" applyNumberFormat="1" applyFont="1" applyFill="1" applyBorder="1" applyAlignment="1" applyProtection="1">
      <alignment horizontal="center" wrapText="1"/>
      <protection locked="0"/>
    </xf>
    <xf numFmtId="3" fontId="11" fillId="0" borderId="20" xfId="1" applyNumberFormat="1" applyFont="1" applyFill="1" applyBorder="1" applyAlignment="1" applyProtection="1">
      <alignment horizontal="center" wrapText="1"/>
      <protection locked="0"/>
    </xf>
    <xf numFmtId="3" fontId="7" fillId="0" borderId="21" xfId="1" applyNumberFormat="1" applyFont="1" applyFill="1" applyBorder="1" applyAlignment="1" applyProtection="1">
      <alignment horizontal="center" wrapText="1"/>
      <protection locked="0"/>
    </xf>
    <xf numFmtId="3" fontId="7" fillId="0" borderId="22" xfId="1" applyNumberFormat="1" applyFont="1" applyFill="1" applyBorder="1" applyAlignment="1" applyProtection="1">
      <alignment horizontal="center" wrapText="1"/>
      <protection locked="0"/>
    </xf>
    <xf numFmtId="1" fontId="7" fillId="0" borderId="21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NumberFormat="1" applyFont="1" applyFill="1" applyBorder="1" applyAlignment="1" applyProtection="1">
      <alignment wrapText="1"/>
      <protection locked="0"/>
    </xf>
    <xf numFmtId="0" fontId="17" fillId="0" borderId="0" xfId="0" applyFont="1" applyBorder="1" applyAlignment="1">
      <alignment vertical="top" wrapText="1"/>
    </xf>
    <xf numFmtId="0" fontId="17" fillId="0" borderId="0" xfId="0" applyFont="1"/>
    <xf numFmtId="0" fontId="11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protection locked="0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top"/>
    </xf>
    <xf numFmtId="0" fontId="2" fillId="4" borderId="1" xfId="0" applyNumberFormat="1" applyFon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>
      <alignment horizontal="center" vertical="top" wrapText="1"/>
    </xf>
    <xf numFmtId="0" fontId="0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7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3" borderId="10" xfId="0" applyNumberFormat="1" applyFont="1" applyFill="1" applyBorder="1" applyAlignment="1" applyProtection="1">
      <alignment horizontal="center" wrapText="1"/>
      <protection locked="0"/>
    </xf>
    <xf numFmtId="0" fontId="0" fillId="3" borderId="11" xfId="0" applyNumberFormat="1" applyFont="1" applyFill="1" applyBorder="1" applyAlignment="1" applyProtection="1">
      <alignment horizontal="center" wrapText="1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2" xfId="1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23" xfId="1" applyNumberFormat="1" applyFont="1" applyFill="1" applyBorder="1" applyAlignment="1" applyProtection="1">
      <alignment horizontal="center" wrapText="1"/>
      <protection locked="0"/>
    </xf>
    <xf numFmtId="0" fontId="7" fillId="0" borderId="24" xfId="1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B0E33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A104" sqref="A104:A107"/>
    </sheetView>
  </sheetViews>
  <sheetFormatPr defaultRowHeight="15" x14ac:dyDescent="0.25"/>
  <cols>
    <col min="1" max="1" width="6.85546875" customWidth="1"/>
    <col min="2" max="2" width="41.7109375" customWidth="1"/>
    <col min="3" max="3" width="50.7109375" customWidth="1"/>
    <col min="4" max="4" width="30.5703125" style="7" customWidth="1"/>
  </cols>
  <sheetData>
    <row r="1" spans="1:4" x14ac:dyDescent="0.25">
      <c r="A1" s="91" t="s">
        <v>92</v>
      </c>
      <c r="B1" s="92"/>
      <c r="C1" s="92"/>
      <c r="D1" s="93"/>
    </row>
    <row r="2" spans="1:4" x14ac:dyDescent="0.25">
      <c r="A2" s="94"/>
      <c r="B2" s="95"/>
      <c r="C2" s="95"/>
      <c r="D2" s="96"/>
    </row>
    <row r="3" spans="1:4" x14ac:dyDescent="0.25">
      <c r="A3" s="94"/>
      <c r="B3" s="95"/>
      <c r="C3" s="95"/>
      <c r="D3" s="96"/>
    </row>
    <row r="4" spans="1:4" x14ac:dyDescent="0.25">
      <c r="A4" s="94"/>
      <c r="B4" s="95"/>
      <c r="C4" s="95"/>
      <c r="D4" s="96"/>
    </row>
    <row r="5" spans="1:4" x14ac:dyDescent="0.25">
      <c r="A5" s="94"/>
      <c r="B5" s="95"/>
      <c r="C5" s="95"/>
      <c r="D5" s="96"/>
    </row>
    <row r="6" spans="1:4" ht="57" customHeight="1" x14ac:dyDescent="0.25">
      <c r="A6" s="94"/>
      <c r="B6" s="95"/>
      <c r="C6" s="95"/>
      <c r="D6" s="96"/>
    </row>
    <row r="7" spans="1:4" x14ac:dyDescent="0.25">
      <c r="A7" s="97"/>
      <c r="B7" s="98" t="s">
        <v>0</v>
      </c>
      <c r="C7" s="98" t="s">
        <v>1</v>
      </c>
      <c r="D7" s="99" t="s">
        <v>2</v>
      </c>
    </row>
    <row r="8" spans="1:4" x14ac:dyDescent="0.25">
      <c r="A8" s="97"/>
      <c r="B8" s="98"/>
      <c r="C8" s="98"/>
      <c r="D8" s="99"/>
    </row>
    <row r="9" spans="1:4" x14ac:dyDescent="0.25">
      <c r="A9" s="86">
        <v>1</v>
      </c>
      <c r="B9" s="89" t="s">
        <v>3</v>
      </c>
      <c r="C9" s="100"/>
      <c r="D9" s="100"/>
    </row>
    <row r="10" spans="1:4" x14ac:dyDescent="0.25">
      <c r="A10" s="86"/>
      <c r="B10" s="89"/>
      <c r="C10" s="3" t="s">
        <v>4</v>
      </c>
      <c r="D10" s="17">
        <f>D16/D17</f>
        <v>1.2268167280676896</v>
      </c>
    </row>
    <row r="11" spans="1:4" x14ac:dyDescent="0.25">
      <c r="A11" s="86"/>
      <c r="B11" s="89"/>
      <c r="C11" s="2" t="s">
        <v>12</v>
      </c>
      <c r="D11" s="6">
        <f>'Штатний розпис'!E13</f>
        <v>4476</v>
      </c>
    </row>
    <row r="12" spans="1:4" x14ac:dyDescent="0.25">
      <c r="A12" s="86"/>
      <c r="B12" s="89"/>
      <c r="C12" s="2" t="s">
        <v>5</v>
      </c>
      <c r="D12" s="6">
        <f>'Штатний розпис'!G13</f>
        <v>984.72</v>
      </c>
    </row>
    <row r="13" spans="1:4" x14ac:dyDescent="0.25">
      <c r="A13" s="86"/>
      <c r="B13" s="89"/>
      <c r="C13" s="2"/>
      <c r="D13" s="6"/>
    </row>
    <row r="14" spans="1:4" x14ac:dyDescent="0.25">
      <c r="A14" s="86"/>
      <c r="B14" s="89"/>
      <c r="C14" s="2" t="s">
        <v>7</v>
      </c>
      <c r="D14" s="6"/>
    </row>
    <row r="15" spans="1:4" x14ac:dyDescent="0.25">
      <c r="A15" s="86"/>
      <c r="B15" s="89"/>
      <c r="C15" s="2" t="s">
        <v>6</v>
      </c>
      <c r="D15" s="6">
        <v>600</v>
      </c>
    </row>
    <row r="16" spans="1:4" x14ac:dyDescent="0.25">
      <c r="A16" s="86"/>
      <c r="B16" s="89"/>
      <c r="C16" s="4" t="s">
        <v>8</v>
      </c>
      <c r="D16" s="6">
        <f>SUM(D11:D15)</f>
        <v>6060.72</v>
      </c>
    </row>
    <row r="17" spans="1:4" x14ac:dyDescent="0.25">
      <c r="A17" s="86"/>
      <c r="B17" s="89"/>
      <c r="C17" s="2" t="s">
        <v>9</v>
      </c>
      <c r="D17" s="6">
        <v>4940.2</v>
      </c>
    </row>
    <row r="18" spans="1:4" x14ac:dyDescent="0.25">
      <c r="A18" s="86">
        <v>2</v>
      </c>
      <c r="B18" s="89" t="s">
        <v>10</v>
      </c>
      <c r="C18" s="100"/>
      <c r="D18" s="100"/>
    </row>
    <row r="19" spans="1:4" x14ac:dyDescent="0.25">
      <c r="A19" s="86"/>
      <c r="B19" s="89"/>
      <c r="C19" s="3" t="s">
        <v>4</v>
      </c>
      <c r="D19" s="17">
        <f>D24/D25</f>
        <v>0.67413465041901144</v>
      </c>
    </row>
    <row r="20" spans="1:4" x14ac:dyDescent="0.25">
      <c r="A20" s="86"/>
      <c r="B20" s="89"/>
      <c r="C20" s="2" t="s">
        <v>11</v>
      </c>
      <c r="D20" s="6">
        <f>'Штатний розпис'!E14</f>
        <v>2238</v>
      </c>
    </row>
    <row r="21" spans="1:4" x14ac:dyDescent="0.25">
      <c r="A21" s="86"/>
      <c r="B21" s="89"/>
      <c r="C21" s="2" t="s">
        <v>5</v>
      </c>
      <c r="D21" s="6">
        <v>492.36</v>
      </c>
    </row>
    <row r="22" spans="1:4" x14ac:dyDescent="0.25">
      <c r="A22" s="86"/>
      <c r="B22" s="89"/>
      <c r="C22" s="2" t="s">
        <v>7</v>
      </c>
      <c r="D22" s="6"/>
    </row>
    <row r="23" spans="1:4" x14ac:dyDescent="0.25">
      <c r="A23" s="86"/>
      <c r="B23" s="89"/>
      <c r="C23" s="2" t="s">
        <v>6</v>
      </c>
      <c r="D23" s="6">
        <v>600</v>
      </c>
    </row>
    <row r="24" spans="1:4" x14ac:dyDescent="0.25">
      <c r="A24" s="86"/>
      <c r="B24" s="89"/>
      <c r="C24" s="4" t="s">
        <v>8</v>
      </c>
      <c r="D24" s="6">
        <f>SUM(D20:D23)</f>
        <v>3330.36</v>
      </c>
    </row>
    <row r="25" spans="1:4" x14ac:dyDescent="0.25">
      <c r="A25" s="86"/>
      <c r="B25" s="89"/>
      <c r="C25" s="2" t="s">
        <v>9</v>
      </c>
      <c r="D25" s="6">
        <v>4940.2</v>
      </c>
    </row>
    <row r="26" spans="1:4" x14ac:dyDescent="0.25">
      <c r="A26" s="86">
        <v>3</v>
      </c>
      <c r="B26" s="89" t="s">
        <v>13</v>
      </c>
      <c r="C26" s="100"/>
      <c r="D26" s="100"/>
    </row>
    <row r="27" spans="1:4" x14ac:dyDescent="0.25">
      <c r="A27" s="86"/>
      <c r="B27" s="89"/>
      <c r="C27" s="3" t="s">
        <v>4</v>
      </c>
      <c r="D27" s="16">
        <f>D34/D35</f>
        <v>1.8498643779604063</v>
      </c>
    </row>
    <row r="28" spans="1:4" x14ac:dyDescent="0.25">
      <c r="A28" s="86"/>
      <c r="B28" s="89"/>
      <c r="C28" s="5" t="s">
        <v>14</v>
      </c>
      <c r="D28" s="8">
        <f>'Штатний розпис'!E9</f>
        <v>4970</v>
      </c>
    </row>
    <row r="29" spans="1:4" x14ac:dyDescent="0.25">
      <c r="A29" s="86"/>
      <c r="B29" s="89"/>
      <c r="C29" s="2" t="s">
        <v>5</v>
      </c>
      <c r="D29" s="8">
        <f>'Штатний розпис'!G9</f>
        <v>1093.4000000000001</v>
      </c>
    </row>
    <row r="30" spans="1:4" x14ac:dyDescent="0.25">
      <c r="A30" s="86"/>
      <c r="B30" s="89"/>
      <c r="C30" s="2" t="s">
        <v>15</v>
      </c>
      <c r="D30" s="8">
        <f>'Штатний розпис'!E10</f>
        <v>1865</v>
      </c>
    </row>
    <row r="31" spans="1:4" x14ac:dyDescent="0.25">
      <c r="A31" s="86"/>
      <c r="B31" s="89"/>
      <c r="C31" s="2" t="s">
        <v>5</v>
      </c>
      <c r="D31" s="8">
        <f>'Штатний розпис'!G10</f>
        <v>410.3</v>
      </c>
    </row>
    <row r="32" spans="1:4" x14ac:dyDescent="0.25">
      <c r="A32" s="86"/>
      <c r="B32" s="89"/>
      <c r="C32" s="2" t="s">
        <v>7</v>
      </c>
      <c r="D32" s="8"/>
    </row>
    <row r="33" spans="1:4" x14ac:dyDescent="0.25">
      <c r="A33" s="86"/>
      <c r="B33" s="89"/>
      <c r="C33" s="2" t="s">
        <v>6</v>
      </c>
      <c r="D33" s="8">
        <v>800</v>
      </c>
    </row>
    <row r="34" spans="1:4" x14ac:dyDescent="0.25">
      <c r="A34" s="86"/>
      <c r="B34" s="89"/>
      <c r="C34" s="4" t="s">
        <v>8</v>
      </c>
      <c r="D34" s="8">
        <f>SUM(D28:D33)</f>
        <v>9138.6999999999989</v>
      </c>
    </row>
    <row r="35" spans="1:4" x14ac:dyDescent="0.25">
      <c r="A35" s="86"/>
      <c r="B35" s="89"/>
      <c r="C35" s="2" t="s">
        <v>9</v>
      </c>
      <c r="D35" s="8">
        <v>4940.2</v>
      </c>
    </row>
    <row r="36" spans="1:4" ht="15" customHeight="1" x14ac:dyDescent="0.25">
      <c r="A36" s="86">
        <v>4</v>
      </c>
      <c r="B36" s="89" t="s">
        <v>16</v>
      </c>
      <c r="C36" s="100"/>
      <c r="D36" s="100"/>
    </row>
    <row r="37" spans="1:4" x14ac:dyDescent="0.25">
      <c r="A37" s="86"/>
      <c r="B37" s="89"/>
      <c r="C37" s="3" t="s">
        <v>4</v>
      </c>
      <c r="D37" s="16">
        <f>D39/D40</f>
        <v>0.36435771831099956</v>
      </c>
    </row>
    <row r="38" spans="1:4" ht="30" x14ac:dyDescent="0.25">
      <c r="A38" s="86"/>
      <c r="B38" s="89"/>
      <c r="C38" s="9" t="s">
        <v>17</v>
      </c>
      <c r="D38" s="8">
        <v>1800</v>
      </c>
    </row>
    <row r="39" spans="1:4" x14ac:dyDescent="0.25">
      <c r="A39" s="86"/>
      <c r="B39" s="89"/>
      <c r="C39" s="4" t="s">
        <v>8</v>
      </c>
      <c r="D39" s="8">
        <v>1800</v>
      </c>
    </row>
    <row r="40" spans="1:4" x14ac:dyDescent="0.25">
      <c r="A40" s="86"/>
      <c r="B40" s="89"/>
      <c r="C40" s="2" t="s">
        <v>9</v>
      </c>
      <c r="D40" s="8">
        <v>4940.2</v>
      </c>
    </row>
    <row r="41" spans="1:4" ht="15" customHeight="1" x14ac:dyDescent="0.25">
      <c r="A41" s="86">
        <v>5</v>
      </c>
      <c r="B41" s="89" t="s">
        <v>22</v>
      </c>
      <c r="C41" s="101"/>
      <c r="D41" s="101"/>
    </row>
    <row r="42" spans="1:4" x14ac:dyDescent="0.25">
      <c r="A42" s="86"/>
      <c r="B42" s="89"/>
      <c r="C42" s="3" t="s">
        <v>4</v>
      </c>
      <c r="D42" s="18">
        <f>D47/D48</f>
        <v>1.0346544674304683</v>
      </c>
    </row>
    <row r="43" spans="1:4" x14ac:dyDescent="0.25">
      <c r="A43" s="86"/>
      <c r="B43" s="89"/>
      <c r="C43" s="2" t="s">
        <v>18</v>
      </c>
      <c r="D43" s="10">
        <f>'Штатний розпис'!E11</f>
        <v>3370</v>
      </c>
    </row>
    <row r="44" spans="1:4" x14ac:dyDescent="0.25">
      <c r="A44" s="86"/>
      <c r="B44" s="89"/>
      <c r="C44" s="2" t="s">
        <v>5</v>
      </c>
      <c r="D44" s="10">
        <f>'Штатний розпис'!G12</f>
        <v>741.4</v>
      </c>
    </row>
    <row r="45" spans="1:4" x14ac:dyDescent="0.25">
      <c r="A45" s="86"/>
      <c r="B45" s="89"/>
      <c r="C45" s="2" t="s">
        <v>7</v>
      </c>
      <c r="D45" s="10"/>
    </row>
    <row r="46" spans="1:4" x14ac:dyDescent="0.25">
      <c r="A46" s="86"/>
      <c r="B46" s="89"/>
      <c r="C46" s="2" t="s">
        <v>6</v>
      </c>
      <c r="D46" s="10">
        <v>1000</v>
      </c>
    </row>
    <row r="47" spans="1:4" x14ac:dyDescent="0.25">
      <c r="A47" s="86"/>
      <c r="B47" s="89"/>
      <c r="C47" s="4" t="s">
        <v>8</v>
      </c>
      <c r="D47" s="10">
        <f>SUM(D43:D46)</f>
        <v>5111.3999999999996</v>
      </c>
    </row>
    <row r="48" spans="1:4" x14ac:dyDescent="0.25">
      <c r="A48" s="86"/>
      <c r="B48" s="89"/>
      <c r="C48" s="2" t="s">
        <v>9</v>
      </c>
      <c r="D48" s="10">
        <v>4940.2</v>
      </c>
    </row>
    <row r="49" spans="1:4" x14ac:dyDescent="0.25">
      <c r="A49" s="86">
        <v>6</v>
      </c>
      <c r="B49" s="89" t="s">
        <v>23</v>
      </c>
      <c r="C49" s="100"/>
      <c r="D49" s="100"/>
    </row>
    <row r="50" spans="1:4" ht="18.75" customHeight="1" x14ac:dyDescent="0.25">
      <c r="A50" s="86"/>
      <c r="B50" s="89"/>
      <c r="C50" s="3" t="s">
        <v>4</v>
      </c>
      <c r="D50" s="16">
        <f>D55/D56</f>
        <v>1.0346544674304683</v>
      </c>
    </row>
    <row r="51" spans="1:4" x14ac:dyDescent="0.25">
      <c r="A51" s="86"/>
      <c r="B51" s="89"/>
      <c r="C51" s="2" t="s">
        <v>19</v>
      </c>
      <c r="D51" s="8">
        <v>3370</v>
      </c>
    </row>
    <row r="52" spans="1:4" x14ac:dyDescent="0.25">
      <c r="A52" s="86"/>
      <c r="B52" s="89"/>
      <c r="C52" s="2" t="s">
        <v>5</v>
      </c>
      <c r="D52" s="8">
        <v>741.4</v>
      </c>
    </row>
    <row r="53" spans="1:4" x14ac:dyDescent="0.25">
      <c r="A53" s="86"/>
      <c r="B53" s="89"/>
      <c r="C53" s="2" t="s">
        <v>7</v>
      </c>
      <c r="D53" s="8"/>
    </row>
    <row r="54" spans="1:4" x14ac:dyDescent="0.25">
      <c r="A54" s="86"/>
      <c r="B54" s="89"/>
      <c r="C54" s="2" t="s">
        <v>6</v>
      </c>
      <c r="D54" s="8">
        <v>1000</v>
      </c>
    </row>
    <row r="55" spans="1:4" x14ac:dyDescent="0.25">
      <c r="A55" s="86"/>
      <c r="B55" s="89"/>
      <c r="C55" s="4" t="s">
        <v>8</v>
      </c>
      <c r="D55" s="8">
        <f>SUM(D51:D54)</f>
        <v>5111.3999999999996</v>
      </c>
    </row>
    <row r="56" spans="1:4" x14ac:dyDescent="0.25">
      <c r="A56" s="86"/>
      <c r="B56" s="89"/>
      <c r="C56" s="2" t="s">
        <v>9</v>
      </c>
      <c r="D56" s="8">
        <v>4940.2</v>
      </c>
    </row>
    <row r="57" spans="1:4" ht="15" customHeight="1" x14ac:dyDescent="0.25">
      <c r="A57" s="86">
        <v>7</v>
      </c>
      <c r="B57" s="89" t="s">
        <v>24</v>
      </c>
      <c r="C57" s="100"/>
      <c r="D57" s="100"/>
    </row>
    <row r="58" spans="1:4" x14ac:dyDescent="0.25">
      <c r="A58" s="86"/>
      <c r="B58" s="89"/>
      <c r="C58" s="11" t="s">
        <v>20</v>
      </c>
      <c r="D58" s="16">
        <f>D60/D61</f>
        <v>4.0484190923444394E-2</v>
      </c>
    </row>
    <row r="59" spans="1:4" x14ac:dyDescent="0.25">
      <c r="A59" s="86"/>
      <c r="B59" s="89"/>
      <c r="C59" s="1" t="s">
        <v>21</v>
      </c>
      <c r="D59" s="8">
        <v>535</v>
      </c>
    </row>
    <row r="60" spans="1:4" x14ac:dyDescent="0.25">
      <c r="A60" s="86"/>
      <c r="B60" s="89"/>
      <c r="C60" s="4" t="s">
        <v>8</v>
      </c>
      <c r="D60" s="8">
        <v>200</v>
      </c>
    </row>
    <row r="61" spans="1:4" x14ac:dyDescent="0.25">
      <c r="A61" s="86"/>
      <c r="B61" s="89"/>
      <c r="C61" s="1" t="s">
        <v>9</v>
      </c>
      <c r="D61" s="8">
        <v>4940.2</v>
      </c>
    </row>
    <row r="62" spans="1:4" x14ac:dyDescent="0.25">
      <c r="A62" s="86">
        <v>8</v>
      </c>
      <c r="B62" s="89" t="s">
        <v>25</v>
      </c>
      <c r="C62" s="100"/>
      <c r="D62" s="100"/>
    </row>
    <row r="63" spans="1:4" x14ac:dyDescent="0.25">
      <c r="A63" s="86"/>
      <c r="B63" s="89"/>
      <c r="C63" s="1" t="s">
        <v>26</v>
      </c>
      <c r="D63" s="16">
        <f>D65/D67</f>
        <v>8.0968381846888787E-2</v>
      </c>
    </row>
    <row r="64" spans="1:4" x14ac:dyDescent="0.25">
      <c r="A64" s="86"/>
      <c r="B64" s="89"/>
      <c r="C64" s="1" t="s">
        <v>27</v>
      </c>
      <c r="D64" s="8"/>
    </row>
    <row r="65" spans="1:4" x14ac:dyDescent="0.25">
      <c r="A65" s="86"/>
      <c r="B65" s="89"/>
      <c r="C65" s="1" t="s">
        <v>28</v>
      </c>
      <c r="D65" s="8">
        <v>400</v>
      </c>
    </row>
    <row r="66" spans="1:4" x14ac:dyDescent="0.25">
      <c r="A66" s="86"/>
      <c r="B66" s="89"/>
      <c r="C66" s="4" t="s">
        <v>8</v>
      </c>
      <c r="D66" s="8"/>
    </row>
    <row r="67" spans="1:4" x14ac:dyDescent="0.25">
      <c r="A67" s="86"/>
      <c r="B67" s="89"/>
      <c r="C67" s="1" t="s">
        <v>9</v>
      </c>
      <c r="D67" s="8">
        <v>4940.2</v>
      </c>
    </row>
    <row r="68" spans="1:4" x14ac:dyDescent="0.25">
      <c r="A68" s="86">
        <v>9</v>
      </c>
      <c r="B68" s="89" t="s">
        <v>30</v>
      </c>
      <c r="C68" s="100"/>
      <c r="D68" s="100"/>
    </row>
    <row r="69" spans="1:4" x14ac:dyDescent="0.25">
      <c r="A69" s="86"/>
      <c r="B69" s="89"/>
      <c r="C69" s="1" t="s">
        <v>20</v>
      </c>
      <c r="D69" s="16">
        <f>D71/D72</f>
        <v>0.60726286385166595</v>
      </c>
    </row>
    <row r="70" spans="1:4" x14ac:dyDescent="0.25">
      <c r="A70" s="86"/>
      <c r="B70" s="89"/>
      <c r="C70" s="1" t="s">
        <v>29</v>
      </c>
      <c r="D70" s="8">
        <v>3000</v>
      </c>
    </row>
    <row r="71" spans="1:4" x14ac:dyDescent="0.25">
      <c r="A71" s="86"/>
      <c r="B71" s="89"/>
      <c r="C71" s="4" t="s">
        <v>8</v>
      </c>
      <c r="D71" s="8">
        <v>3000</v>
      </c>
    </row>
    <row r="72" spans="1:4" x14ac:dyDescent="0.25">
      <c r="A72" s="86"/>
      <c r="B72" s="89"/>
      <c r="C72" s="1" t="s">
        <v>9</v>
      </c>
      <c r="D72" s="8">
        <v>4940.2</v>
      </c>
    </row>
    <row r="73" spans="1:4" x14ac:dyDescent="0.25">
      <c r="A73" s="102">
        <v>10</v>
      </c>
      <c r="B73" s="105" t="s">
        <v>44</v>
      </c>
      <c r="C73" s="107"/>
      <c r="D73" s="108"/>
    </row>
    <row r="74" spans="1:4" x14ac:dyDescent="0.25">
      <c r="A74" s="103"/>
      <c r="B74" s="106"/>
      <c r="C74" s="21" t="s">
        <v>45</v>
      </c>
      <c r="D74" s="16">
        <f>D78/D79</f>
        <v>0.17100522246062913</v>
      </c>
    </row>
    <row r="75" spans="1:4" ht="30" x14ac:dyDescent="0.25">
      <c r="A75" s="103"/>
      <c r="B75" s="106"/>
      <c r="C75" s="13" t="s">
        <v>46</v>
      </c>
      <c r="D75" s="20">
        <v>2</v>
      </c>
    </row>
    <row r="76" spans="1:4" ht="30" x14ac:dyDescent="0.25">
      <c r="A76" s="103"/>
      <c r="B76" s="106"/>
      <c r="C76" s="13" t="s">
        <v>47</v>
      </c>
      <c r="D76" s="8">
        <v>48</v>
      </c>
    </row>
    <row r="77" spans="1:4" x14ac:dyDescent="0.25">
      <c r="A77" s="103"/>
      <c r="B77" s="106"/>
      <c r="C77" s="13" t="s">
        <v>48</v>
      </c>
      <c r="D77" s="8">
        <v>16</v>
      </c>
    </row>
    <row r="78" spans="1:4" x14ac:dyDescent="0.25">
      <c r="A78" s="103"/>
      <c r="B78" s="106"/>
      <c r="C78" s="4" t="s">
        <v>8</v>
      </c>
      <c r="D78" s="8">
        <v>844.8</v>
      </c>
    </row>
    <row r="79" spans="1:4" x14ac:dyDescent="0.25">
      <c r="A79" s="103"/>
      <c r="B79" s="106"/>
      <c r="C79" s="1" t="s">
        <v>9</v>
      </c>
      <c r="D79" s="8">
        <v>4940.2</v>
      </c>
    </row>
    <row r="80" spans="1:4" x14ac:dyDescent="0.25">
      <c r="A80" s="102">
        <v>11</v>
      </c>
      <c r="B80" s="89" t="s">
        <v>83</v>
      </c>
      <c r="C80" s="90"/>
      <c r="D80" s="90"/>
    </row>
    <row r="81" spans="1:4" x14ac:dyDescent="0.25">
      <c r="A81" s="103"/>
      <c r="B81" s="89"/>
      <c r="C81" s="12" t="s">
        <v>37</v>
      </c>
      <c r="D81" s="16">
        <f>D82/D83</f>
        <v>0.40001619367636942</v>
      </c>
    </row>
    <row r="82" spans="1:4" x14ac:dyDescent="0.25">
      <c r="A82" s="103"/>
      <c r="B82" s="89"/>
      <c r="C82" s="15" t="s">
        <v>34</v>
      </c>
      <c r="D82" s="8">
        <v>1976.16</v>
      </c>
    </row>
    <row r="83" spans="1:4" x14ac:dyDescent="0.25">
      <c r="A83" s="104"/>
      <c r="B83" s="89"/>
      <c r="C83" s="13" t="s">
        <v>35</v>
      </c>
      <c r="D83" s="8">
        <v>4940.2</v>
      </c>
    </row>
    <row r="84" spans="1:4" x14ac:dyDescent="0.25">
      <c r="A84" s="86">
        <v>12</v>
      </c>
      <c r="B84" s="87" t="s">
        <v>38</v>
      </c>
      <c r="C84" s="88"/>
      <c r="D84" s="88"/>
    </row>
    <row r="85" spans="1:4" x14ac:dyDescent="0.25">
      <c r="A85" s="86"/>
      <c r="B85" s="87"/>
      <c r="C85" s="12" t="s">
        <v>31</v>
      </c>
      <c r="D85" s="22">
        <f>D90/D91</f>
        <v>1.9859924699404885</v>
      </c>
    </row>
    <row r="86" spans="1:4" x14ac:dyDescent="0.25">
      <c r="A86" s="86"/>
      <c r="B86" s="87"/>
      <c r="C86" s="14" t="s">
        <v>39</v>
      </c>
      <c r="D86" s="19">
        <f>'Штатний розпис'!E15</f>
        <v>7960</v>
      </c>
    </row>
    <row r="87" spans="1:4" x14ac:dyDescent="0.25">
      <c r="A87" s="86"/>
      <c r="B87" s="87"/>
      <c r="C87" s="13" t="s">
        <v>32</v>
      </c>
      <c r="D87" s="19">
        <f>'Штатний розпис'!G15</f>
        <v>1751.2</v>
      </c>
    </row>
    <row r="88" spans="1:4" x14ac:dyDescent="0.25">
      <c r="A88" s="86"/>
      <c r="B88" s="87"/>
      <c r="C88" s="13" t="s">
        <v>33</v>
      </c>
      <c r="D88" s="19"/>
    </row>
    <row r="89" spans="1:4" x14ac:dyDescent="0.25">
      <c r="A89" s="86"/>
      <c r="B89" s="87"/>
      <c r="C89" s="13" t="s">
        <v>6</v>
      </c>
      <c r="D89" s="19">
        <v>100</v>
      </c>
    </row>
    <row r="90" spans="1:4" x14ac:dyDescent="0.25">
      <c r="A90" s="86"/>
      <c r="B90" s="87"/>
      <c r="C90" s="15" t="s">
        <v>34</v>
      </c>
      <c r="D90" s="19">
        <f>SUM(D86:D89)</f>
        <v>9811.2000000000007</v>
      </c>
    </row>
    <row r="91" spans="1:4" ht="15" customHeight="1" x14ac:dyDescent="0.25">
      <c r="A91" s="86"/>
      <c r="B91" s="87"/>
      <c r="C91" s="13" t="s">
        <v>35</v>
      </c>
      <c r="D91" s="19">
        <v>4940.2</v>
      </c>
    </row>
    <row r="92" spans="1:4" x14ac:dyDescent="0.25">
      <c r="A92" s="86">
        <v>13</v>
      </c>
      <c r="B92" s="89" t="s">
        <v>42</v>
      </c>
      <c r="C92" s="90"/>
      <c r="D92" s="90"/>
    </row>
    <row r="93" spans="1:4" x14ac:dyDescent="0.25">
      <c r="A93" s="86"/>
      <c r="B93" s="89"/>
      <c r="C93" s="12" t="s">
        <v>40</v>
      </c>
      <c r="D93" s="16">
        <f>D97/D98</f>
        <v>0.40484190923444396</v>
      </c>
    </row>
    <row r="94" spans="1:4" x14ac:dyDescent="0.25">
      <c r="A94" s="86"/>
      <c r="B94" s="89"/>
      <c r="C94" s="13" t="s">
        <v>86</v>
      </c>
      <c r="D94" s="8">
        <v>1.26</v>
      </c>
    </row>
    <row r="95" spans="1:4" ht="30" x14ac:dyDescent="0.25">
      <c r="A95" s="86"/>
      <c r="B95" s="89"/>
      <c r="C95" s="13" t="s">
        <v>43</v>
      </c>
      <c r="D95" s="8">
        <v>1000</v>
      </c>
    </row>
    <row r="96" spans="1:4" x14ac:dyDescent="0.25">
      <c r="A96" s="86"/>
      <c r="B96" s="89"/>
      <c r="C96" s="13" t="s">
        <v>41</v>
      </c>
      <c r="D96" s="8"/>
    </row>
    <row r="97" spans="1:4" x14ac:dyDescent="0.25">
      <c r="A97" s="86"/>
      <c r="B97" s="89"/>
      <c r="C97" s="15" t="s">
        <v>34</v>
      </c>
      <c r="D97" s="8">
        <v>2000</v>
      </c>
    </row>
    <row r="98" spans="1:4" x14ac:dyDescent="0.25">
      <c r="A98" s="86"/>
      <c r="B98" s="89"/>
      <c r="C98" s="13" t="s">
        <v>35</v>
      </c>
      <c r="D98" s="8">
        <v>4940.2</v>
      </c>
    </row>
    <row r="99" spans="1:4" x14ac:dyDescent="0.25">
      <c r="A99" s="102">
        <v>14</v>
      </c>
      <c r="B99" s="109" t="s">
        <v>82</v>
      </c>
      <c r="C99" s="52"/>
      <c r="D99" s="53"/>
    </row>
    <row r="100" spans="1:4" x14ac:dyDescent="0.25">
      <c r="A100" s="103"/>
      <c r="B100" s="110"/>
      <c r="C100" s="12" t="s">
        <v>40</v>
      </c>
      <c r="D100" s="16">
        <v>3.7679999999999998</v>
      </c>
    </row>
    <row r="101" spans="1:4" x14ac:dyDescent="0.25">
      <c r="A101" s="103"/>
      <c r="B101" s="110"/>
      <c r="C101" s="1"/>
      <c r="D101" s="8"/>
    </row>
    <row r="102" spans="1:4" x14ac:dyDescent="0.25">
      <c r="A102" s="103"/>
      <c r="B102" s="110"/>
      <c r="C102" s="15" t="s">
        <v>34</v>
      </c>
      <c r="D102" s="8">
        <f>D100*D103</f>
        <v>18614.673599999998</v>
      </c>
    </row>
    <row r="103" spans="1:4" x14ac:dyDescent="0.25">
      <c r="A103" s="104"/>
      <c r="B103" s="111"/>
      <c r="C103" s="13" t="s">
        <v>35</v>
      </c>
      <c r="D103" s="8">
        <v>4940.2</v>
      </c>
    </row>
    <row r="104" spans="1:4" x14ac:dyDescent="0.25">
      <c r="A104" s="102" t="s">
        <v>88</v>
      </c>
      <c r="B104" s="109" t="s">
        <v>87</v>
      </c>
      <c r="C104" s="112"/>
      <c r="D104" s="113"/>
    </row>
    <row r="105" spans="1:4" x14ac:dyDescent="0.25">
      <c r="A105" s="103"/>
      <c r="B105" s="110"/>
      <c r="C105" s="12" t="s">
        <v>40</v>
      </c>
      <c r="D105" s="16">
        <v>2</v>
      </c>
    </row>
    <row r="106" spans="1:4" x14ac:dyDescent="0.25">
      <c r="A106" s="103"/>
      <c r="B106" s="110"/>
      <c r="C106" s="15" t="s">
        <v>34</v>
      </c>
      <c r="D106" s="56">
        <f>D105*D107</f>
        <v>9880.4</v>
      </c>
    </row>
    <row r="107" spans="1:4" x14ac:dyDescent="0.25">
      <c r="A107" s="104"/>
      <c r="B107" s="111"/>
      <c r="C107" s="13" t="s">
        <v>35</v>
      </c>
      <c r="D107" s="56">
        <v>4940.2</v>
      </c>
    </row>
    <row r="109" spans="1:4" ht="15" customHeight="1" x14ac:dyDescent="0.25">
      <c r="C109" s="57" t="s">
        <v>91</v>
      </c>
      <c r="D109" s="58">
        <f>D105+D100+D93+D85+D81+D74+D69++D63+D58+D50+D42+D37++D27+D19+D10</f>
        <v>15.643053641552973</v>
      </c>
    </row>
  </sheetData>
  <mergeCells count="49">
    <mergeCell ref="B104:B107"/>
    <mergeCell ref="A104:A107"/>
    <mergeCell ref="C104:D104"/>
    <mergeCell ref="B99:B103"/>
    <mergeCell ref="A99:A103"/>
    <mergeCell ref="C57:D57"/>
    <mergeCell ref="A57:A61"/>
    <mergeCell ref="B57:B61"/>
    <mergeCell ref="A62:A67"/>
    <mergeCell ref="B62:B67"/>
    <mergeCell ref="C62:D62"/>
    <mergeCell ref="C68:D68"/>
    <mergeCell ref="A68:A72"/>
    <mergeCell ref="B68:B72"/>
    <mergeCell ref="B80:B83"/>
    <mergeCell ref="A80:A83"/>
    <mergeCell ref="C80:D80"/>
    <mergeCell ref="A73:A79"/>
    <mergeCell ref="B73:B79"/>
    <mergeCell ref="C73:D73"/>
    <mergeCell ref="B49:B56"/>
    <mergeCell ref="A49:A56"/>
    <mergeCell ref="C49:D49"/>
    <mergeCell ref="C36:D36"/>
    <mergeCell ref="A36:A40"/>
    <mergeCell ref="B36:B40"/>
    <mergeCell ref="A41:A48"/>
    <mergeCell ref="B41:B48"/>
    <mergeCell ref="C41:D41"/>
    <mergeCell ref="A18:A25"/>
    <mergeCell ref="B18:B25"/>
    <mergeCell ref="C18:D18"/>
    <mergeCell ref="A26:A35"/>
    <mergeCell ref="B26:B35"/>
    <mergeCell ref="C26:D26"/>
    <mergeCell ref="A1:D6"/>
    <mergeCell ref="A7:A8"/>
    <mergeCell ref="B7:B8"/>
    <mergeCell ref="A9:A17"/>
    <mergeCell ref="B9:B17"/>
    <mergeCell ref="C7:C8"/>
    <mergeCell ref="D7:D8"/>
    <mergeCell ref="C9:D9"/>
    <mergeCell ref="A84:A91"/>
    <mergeCell ref="B84:B91"/>
    <mergeCell ref="C84:D84"/>
    <mergeCell ref="B92:B98"/>
    <mergeCell ref="A92:A98"/>
    <mergeCell ref="C92:D92"/>
  </mergeCells>
  <pageMargins left="0.23622047244094491" right="0.23622047244094491" top="0.74803149606299213" bottom="0.74803149606299213" header="0.31496062992125984" footer="0.31496062992125984"/>
  <pageSetup paperSize="9" scale="8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9" workbookViewId="0">
      <selection activeCell="F6" sqref="F6"/>
    </sheetView>
  </sheetViews>
  <sheetFormatPr defaultRowHeight="15" x14ac:dyDescent="0.25"/>
  <cols>
    <col min="1" max="1" width="5.28515625" customWidth="1"/>
    <col min="2" max="2" width="49.28515625" customWidth="1"/>
    <col min="3" max="3" width="21.5703125" customWidth="1"/>
  </cols>
  <sheetData>
    <row r="1" spans="1:11" ht="18.75" x14ac:dyDescent="0.3">
      <c r="B1" s="116" t="s">
        <v>99</v>
      </c>
      <c r="C1" s="117"/>
    </row>
    <row r="2" spans="1:11" x14ac:dyDescent="0.25">
      <c r="A2" s="114" t="s">
        <v>84</v>
      </c>
      <c r="B2" s="115"/>
      <c r="C2" s="115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115"/>
      <c r="B3" s="115"/>
      <c r="C3" s="115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115"/>
      <c r="B4" s="115"/>
      <c r="C4" s="115"/>
      <c r="D4" s="24"/>
      <c r="E4" s="24"/>
      <c r="F4" s="24"/>
      <c r="G4" s="24"/>
      <c r="H4" s="24"/>
      <c r="I4" s="24"/>
      <c r="J4" s="24"/>
      <c r="K4" s="24"/>
    </row>
    <row r="5" spans="1:11" x14ac:dyDescent="0.25">
      <c r="A5" s="115"/>
      <c r="B5" s="115"/>
      <c r="C5" s="115"/>
      <c r="D5" s="24"/>
      <c r="E5" s="24"/>
      <c r="F5" s="24"/>
      <c r="G5" s="24"/>
      <c r="H5" s="24"/>
      <c r="I5" s="24"/>
      <c r="J5" s="24"/>
      <c r="K5" s="24"/>
    </row>
    <row r="6" spans="1:11" ht="33" customHeight="1" x14ac:dyDescent="0.25">
      <c r="A6" s="115"/>
      <c r="B6" s="115"/>
      <c r="C6" s="115"/>
      <c r="D6" s="24"/>
      <c r="E6" s="24"/>
      <c r="F6" s="24"/>
      <c r="G6" s="24"/>
      <c r="H6" s="24"/>
      <c r="I6" s="24"/>
      <c r="J6" s="24"/>
      <c r="K6" s="24"/>
    </row>
    <row r="7" spans="1:11" ht="75" x14ac:dyDescent="0.3">
      <c r="A7" s="32" t="s">
        <v>49</v>
      </c>
      <c r="B7" s="26" t="s">
        <v>50</v>
      </c>
      <c r="C7" s="27" t="s">
        <v>81</v>
      </c>
      <c r="D7" s="23"/>
      <c r="E7" s="23"/>
    </row>
    <row r="8" spans="1:11" ht="18.75" x14ac:dyDescent="0.3">
      <c r="A8" s="33" t="s">
        <v>51</v>
      </c>
      <c r="B8" s="29" t="s">
        <v>3</v>
      </c>
      <c r="C8" s="55">
        <f>'Розрахунок тарифу'!D10</f>
        <v>1.2268167280676896</v>
      </c>
      <c r="D8" s="23"/>
      <c r="E8" s="23"/>
    </row>
    <row r="9" spans="1:11" ht="18.75" x14ac:dyDescent="0.3">
      <c r="A9" s="33" t="s">
        <v>52</v>
      </c>
      <c r="B9" s="29" t="s">
        <v>10</v>
      </c>
      <c r="C9" s="55">
        <f>'Розрахунок тарифу'!D19</f>
        <v>0.67413465041901144</v>
      </c>
      <c r="D9" s="23"/>
      <c r="E9" s="23"/>
    </row>
    <row r="10" spans="1:11" ht="18.75" x14ac:dyDescent="0.3">
      <c r="A10" s="33" t="s">
        <v>53</v>
      </c>
      <c r="B10" s="29" t="s">
        <v>13</v>
      </c>
      <c r="C10" s="55">
        <f>'Розрахунок тарифу'!D27</f>
        <v>1.8498643779604063</v>
      </c>
      <c r="D10" s="23"/>
      <c r="E10" s="23"/>
    </row>
    <row r="11" spans="1:11" ht="18.75" x14ac:dyDescent="0.3">
      <c r="A11" s="33" t="s">
        <v>54</v>
      </c>
      <c r="B11" s="29" t="s">
        <v>16</v>
      </c>
      <c r="C11" s="55">
        <f>'Розрахунок тарифу'!D37</f>
        <v>0.36435771831099956</v>
      </c>
      <c r="D11" s="23"/>
      <c r="E11" s="23"/>
    </row>
    <row r="12" spans="1:11" ht="93.75" x14ac:dyDescent="0.3">
      <c r="A12" s="33" t="s">
        <v>55</v>
      </c>
      <c r="B12" s="29" t="s">
        <v>22</v>
      </c>
      <c r="C12" s="55">
        <f>'Розрахунок тарифу'!D42</f>
        <v>1.0346544674304683</v>
      </c>
      <c r="D12" s="23"/>
      <c r="E12" s="23"/>
    </row>
    <row r="13" spans="1:11" ht="38.25" customHeight="1" x14ac:dyDescent="0.3">
      <c r="A13" s="33" t="s">
        <v>56</v>
      </c>
      <c r="B13" s="29" t="s">
        <v>23</v>
      </c>
      <c r="C13" s="55">
        <f>'Розрахунок тарифу'!D50</f>
        <v>1.0346544674304683</v>
      </c>
      <c r="D13" s="23"/>
      <c r="E13" s="23"/>
    </row>
    <row r="14" spans="1:11" ht="18.75" x14ac:dyDescent="0.3">
      <c r="A14" s="33" t="s">
        <v>57</v>
      </c>
      <c r="B14" s="29" t="s">
        <v>24</v>
      </c>
      <c r="C14" s="55">
        <v>0.04</v>
      </c>
      <c r="D14" s="23"/>
      <c r="E14" s="23"/>
    </row>
    <row r="15" spans="1:11" ht="37.5" x14ac:dyDescent="0.3">
      <c r="A15" s="33" t="s">
        <v>58</v>
      </c>
      <c r="B15" s="29" t="s">
        <v>25</v>
      </c>
      <c r="C15" s="55">
        <f>'Розрахунок тарифу'!D63</f>
        <v>8.0968381846888787E-2</v>
      </c>
      <c r="D15" s="23"/>
      <c r="E15" s="23"/>
    </row>
    <row r="16" spans="1:11" ht="37.5" x14ac:dyDescent="0.3">
      <c r="A16" s="33" t="s">
        <v>59</v>
      </c>
      <c r="B16" s="29" t="s">
        <v>30</v>
      </c>
      <c r="C16" s="55">
        <f>'Розрахунок тарифу'!D69</f>
        <v>0.60726286385166595</v>
      </c>
      <c r="D16" s="23"/>
      <c r="E16" s="23"/>
    </row>
    <row r="17" spans="1:5" ht="37.5" x14ac:dyDescent="0.3">
      <c r="A17" s="33" t="s">
        <v>60</v>
      </c>
      <c r="B17" s="30" t="s">
        <v>44</v>
      </c>
      <c r="C17" s="55">
        <f>'Розрахунок тарифу'!D74</f>
        <v>0.17100522246062913</v>
      </c>
      <c r="D17" s="23"/>
      <c r="E17" s="23"/>
    </row>
    <row r="18" spans="1:5" ht="37.5" x14ac:dyDescent="0.3">
      <c r="A18" s="33" t="s">
        <v>61</v>
      </c>
      <c r="B18" s="30" t="s">
        <v>36</v>
      </c>
      <c r="C18" s="55">
        <f>'Розрахунок тарифу'!D81</f>
        <v>0.40001619367636942</v>
      </c>
      <c r="D18" s="23"/>
      <c r="E18" s="23"/>
    </row>
    <row r="19" spans="1:5" ht="18.75" x14ac:dyDescent="0.3">
      <c r="A19" s="33" t="s">
        <v>62</v>
      </c>
      <c r="B19" s="29" t="s">
        <v>38</v>
      </c>
      <c r="C19" s="55">
        <v>1.99</v>
      </c>
      <c r="D19" s="23"/>
      <c r="E19" s="23"/>
    </row>
    <row r="20" spans="1:5" ht="37.5" x14ac:dyDescent="0.3">
      <c r="A20" s="33"/>
      <c r="B20" s="29" t="s">
        <v>42</v>
      </c>
      <c r="C20" s="55">
        <f>'Розрахунок тарифу'!D81</f>
        <v>0.40001619367636942</v>
      </c>
      <c r="D20" s="23"/>
      <c r="E20" s="23"/>
    </row>
    <row r="21" spans="1:5" ht="18.75" x14ac:dyDescent="0.3">
      <c r="A21" s="33" t="s">
        <v>63</v>
      </c>
      <c r="B21" s="29" t="s">
        <v>87</v>
      </c>
      <c r="C21" s="55">
        <f>'Розрахунок тарифу'!D100</f>
        <v>3.7679999999999998</v>
      </c>
      <c r="D21" s="23"/>
      <c r="E21" s="23"/>
    </row>
    <row r="22" spans="1:5" ht="18.75" x14ac:dyDescent="0.3">
      <c r="A22" s="33" t="s">
        <v>89</v>
      </c>
      <c r="B22" s="29" t="s">
        <v>82</v>
      </c>
      <c r="C22" s="55">
        <v>2</v>
      </c>
      <c r="D22" s="23"/>
      <c r="E22" s="23"/>
    </row>
    <row r="23" spans="1:5" ht="37.5" x14ac:dyDescent="0.3">
      <c r="A23" s="25"/>
      <c r="B23" s="31" t="s">
        <v>64</v>
      </c>
      <c r="C23" s="54">
        <f>SUM(C8:C22)</f>
        <v>15.641751265130967</v>
      </c>
      <c r="D23" s="23"/>
      <c r="E23" s="23"/>
    </row>
    <row r="24" spans="1:5" ht="18.75" x14ac:dyDescent="0.3">
      <c r="A24" s="28"/>
      <c r="B24" s="28"/>
      <c r="C24" s="28"/>
      <c r="D24" s="23"/>
      <c r="E24" s="23"/>
    </row>
    <row r="25" spans="1:5" x14ac:dyDescent="0.25">
      <c r="A25" s="23"/>
      <c r="B25" s="23"/>
      <c r="C25" s="23"/>
      <c r="D25" s="23"/>
      <c r="E25" s="23"/>
    </row>
    <row r="26" spans="1:5" x14ac:dyDescent="0.25">
      <c r="A26" s="23"/>
      <c r="B26" s="23"/>
      <c r="C26" s="23"/>
      <c r="D26" s="23"/>
      <c r="E26" s="23"/>
    </row>
    <row r="27" spans="1:5" x14ac:dyDescent="0.25">
      <c r="A27" s="23"/>
      <c r="B27" s="23"/>
      <c r="C27" s="23"/>
      <c r="D27" s="23"/>
      <c r="E27" s="23"/>
    </row>
    <row r="28" spans="1:5" x14ac:dyDescent="0.25">
      <c r="A28" s="23"/>
      <c r="B28" s="23"/>
      <c r="C28" s="23"/>
      <c r="D28" s="23"/>
      <c r="E28" s="23"/>
    </row>
    <row r="29" spans="1:5" x14ac:dyDescent="0.25">
      <c r="A29" s="23"/>
      <c r="B29" s="23"/>
      <c r="C29" s="23"/>
      <c r="D29" s="23"/>
    </row>
    <row r="30" spans="1:5" x14ac:dyDescent="0.25">
      <c r="A30" s="23"/>
      <c r="B30" s="23"/>
      <c r="C30" s="23"/>
      <c r="D30" s="23"/>
    </row>
    <row r="31" spans="1:5" x14ac:dyDescent="0.25">
      <c r="A31" s="23"/>
      <c r="B31" s="23"/>
      <c r="C31" s="23"/>
      <c r="D31" s="23"/>
    </row>
    <row r="32" spans="1:5" x14ac:dyDescent="0.25">
      <c r="A32" s="23"/>
      <c r="B32" s="23"/>
      <c r="C32" s="23"/>
      <c r="D32" s="23"/>
    </row>
  </sheetData>
  <mergeCells count="2">
    <mergeCell ref="A2:C6"/>
    <mergeCell ref="B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C26" sqref="C26"/>
    </sheetView>
  </sheetViews>
  <sheetFormatPr defaultRowHeight="15" x14ac:dyDescent="0.25"/>
  <cols>
    <col min="1" max="1" width="6.28515625" customWidth="1"/>
    <col min="2" max="2" width="30.140625" customWidth="1"/>
    <col min="3" max="3" width="14.42578125" customWidth="1"/>
    <col min="4" max="4" width="13.42578125" customWidth="1"/>
    <col min="5" max="5" width="15.5703125" customWidth="1"/>
    <col min="6" max="6" width="16.85546875" customWidth="1"/>
    <col min="7" max="7" width="22.5703125" customWidth="1"/>
  </cols>
  <sheetData>
    <row r="2" spans="1:7" ht="18.75" x14ac:dyDescent="0.3">
      <c r="B2" s="119" t="s">
        <v>65</v>
      </c>
      <c r="C2" s="120"/>
      <c r="D2" s="120"/>
      <c r="E2" s="120"/>
      <c r="F2" s="120"/>
      <c r="G2" s="120"/>
    </row>
    <row r="4" spans="1:7" x14ac:dyDescent="0.25">
      <c r="A4" s="121"/>
      <c r="B4" s="121"/>
      <c r="C4" s="121"/>
      <c r="D4" s="121"/>
      <c r="E4" s="34"/>
      <c r="F4" s="35"/>
    </row>
    <row r="5" spans="1:7" ht="6.75" customHeight="1" x14ac:dyDescent="0.25">
      <c r="A5" s="121"/>
      <c r="B5" s="121"/>
      <c r="C5" s="121"/>
      <c r="D5" s="121"/>
      <c r="E5" s="34"/>
      <c r="F5" s="35"/>
    </row>
    <row r="6" spans="1:7" ht="34.5" customHeight="1" x14ac:dyDescent="0.25">
      <c r="A6" s="122" t="s">
        <v>66</v>
      </c>
      <c r="B6" s="122" t="s">
        <v>67</v>
      </c>
      <c r="C6" s="122" t="s">
        <v>68</v>
      </c>
      <c r="D6" s="122" t="s">
        <v>69</v>
      </c>
      <c r="E6" s="122" t="s">
        <v>70</v>
      </c>
      <c r="F6" s="122" t="s">
        <v>71</v>
      </c>
      <c r="G6" s="123" t="s">
        <v>72</v>
      </c>
    </row>
    <row r="7" spans="1:7" ht="37.5" customHeight="1" x14ac:dyDescent="0.25">
      <c r="A7" s="122"/>
      <c r="B7" s="122"/>
      <c r="C7" s="122"/>
      <c r="D7" s="122"/>
      <c r="E7" s="122"/>
      <c r="F7" s="122"/>
      <c r="G7" s="123"/>
    </row>
    <row r="8" spans="1:7" ht="15.75" x14ac:dyDescent="0.25">
      <c r="A8" s="41">
        <v>1</v>
      </c>
      <c r="B8" s="37" t="s">
        <v>73</v>
      </c>
      <c r="C8" s="36">
        <v>1</v>
      </c>
      <c r="D8" s="38">
        <v>0</v>
      </c>
      <c r="E8" s="38">
        <v>0</v>
      </c>
      <c r="F8" s="39">
        <v>0</v>
      </c>
      <c r="G8" s="40">
        <v>0</v>
      </c>
    </row>
    <row r="9" spans="1:7" ht="15.75" x14ac:dyDescent="0.25">
      <c r="A9" s="41">
        <v>2</v>
      </c>
      <c r="B9" s="37" t="s">
        <v>90</v>
      </c>
      <c r="C9" s="42">
        <v>1</v>
      </c>
      <c r="D9" s="38">
        <v>4970</v>
      </c>
      <c r="E9" s="38">
        <v>4970</v>
      </c>
      <c r="F9" s="43">
        <v>4000</v>
      </c>
      <c r="G9" s="40">
        <v>1093.4000000000001</v>
      </c>
    </row>
    <row r="10" spans="1:7" ht="15.75" x14ac:dyDescent="0.25">
      <c r="A10" s="36">
        <v>3</v>
      </c>
      <c r="B10" s="37" t="s">
        <v>74</v>
      </c>
      <c r="C10" s="42">
        <v>1</v>
      </c>
      <c r="D10" s="38">
        <v>1865</v>
      </c>
      <c r="E10" s="38">
        <v>1865</v>
      </c>
      <c r="F10" s="43">
        <v>1500</v>
      </c>
      <c r="G10" s="40">
        <v>410.3</v>
      </c>
    </row>
    <row r="11" spans="1:7" ht="15.75" x14ac:dyDescent="0.25">
      <c r="A11" s="36">
        <v>4</v>
      </c>
      <c r="B11" s="37" t="s">
        <v>76</v>
      </c>
      <c r="C11" s="42">
        <v>1</v>
      </c>
      <c r="D11" s="38">
        <v>3370</v>
      </c>
      <c r="E11" s="38">
        <v>3370</v>
      </c>
      <c r="F11" s="43">
        <v>2700</v>
      </c>
      <c r="G11" s="40">
        <v>741.4</v>
      </c>
    </row>
    <row r="12" spans="1:7" ht="15.75" x14ac:dyDescent="0.25">
      <c r="A12" s="36">
        <v>5</v>
      </c>
      <c r="B12" s="37" t="s">
        <v>79</v>
      </c>
      <c r="C12" s="42">
        <v>1</v>
      </c>
      <c r="D12" s="38">
        <v>3370</v>
      </c>
      <c r="E12" s="38">
        <v>3370</v>
      </c>
      <c r="F12" s="43">
        <v>2700</v>
      </c>
      <c r="G12" s="40">
        <v>741.4</v>
      </c>
    </row>
    <row r="13" spans="1:7" ht="15.75" x14ac:dyDescent="0.25">
      <c r="A13" s="41">
        <v>6</v>
      </c>
      <c r="B13" s="37" t="s">
        <v>85</v>
      </c>
      <c r="C13" s="42">
        <v>2</v>
      </c>
      <c r="D13" s="38">
        <v>2238</v>
      </c>
      <c r="E13" s="38">
        <v>4476</v>
      </c>
      <c r="F13" s="43">
        <v>1800</v>
      </c>
      <c r="G13" s="40">
        <v>984.72</v>
      </c>
    </row>
    <row r="14" spans="1:7" ht="15.75" x14ac:dyDescent="0.25">
      <c r="A14" s="36">
        <v>7</v>
      </c>
      <c r="B14" s="37" t="s">
        <v>78</v>
      </c>
      <c r="C14" s="42">
        <v>1</v>
      </c>
      <c r="D14" s="38">
        <v>2238</v>
      </c>
      <c r="E14" s="38">
        <v>2238</v>
      </c>
      <c r="F14" s="43">
        <v>1800</v>
      </c>
      <c r="G14" s="40">
        <v>492.36</v>
      </c>
    </row>
    <row r="15" spans="1:7" ht="15.75" x14ac:dyDescent="0.25">
      <c r="A15" s="41">
        <v>8</v>
      </c>
      <c r="B15" s="37" t="s">
        <v>77</v>
      </c>
      <c r="C15" s="42">
        <v>4</v>
      </c>
      <c r="D15" s="38">
        <v>1990</v>
      </c>
      <c r="E15" s="38">
        <v>7960</v>
      </c>
      <c r="F15" s="43">
        <v>1600</v>
      </c>
      <c r="G15" s="40">
        <v>1751.2</v>
      </c>
    </row>
    <row r="16" spans="1:7" ht="16.5" thickBot="1" x14ac:dyDescent="0.3">
      <c r="A16" s="118" t="s">
        <v>75</v>
      </c>
      <c r="B16" s="118"/>
      <c r="C16" s="44">
        <f>SUM(C8:C15)</f>
        <v>12</v>
      </c>
      <c r="D16" s="45">
        <f>SUM(D8:D15)</f>
        <v>20041</v>
      </c>
      <c r="E16" s="46">
        <f>SUM(E8:E15)</f>
        <v>28249</v>
      </c>
      <c r="F16" s="47">
        <f>SUM(F8:F15)</f>
        <v>16100</v>
      </c>
      <c r="G16" s="48">
        <f>SUM(G8:G15)</f>
        <v>6214.78</v>
      </c>
    </row>
    <row r="17" spans="1:7" ht="15.75" x14ac:dyDescent="0.25">
      <c r="A17" s="49"/>
      <c r="B17" s="49"/>
      <c r="C17" s="49"/>
      <c r="D17" s="49"/>
      <c r="E17" s="49"/>
      <c r="F17" s="49"/>
      <c r="G17" s="49"/>
    </row>
    <row r="18" spans="1:7" ht="31.5" x14ac:dyDescent="0.25">
      <c r="B18" s="50" t="s">
        <v>80</v>
      </c>
      <c r="C18" s="51">
        <f>E16+G16</f>
        <v>34463.78</v>
      </c>
    </row>
  </sheetData>
  <mergeCells count="11">
    <mergeCell ref="A16:B16"/>
    <mergeCell ref="B2:G2"/>
    <mergeCell ref="A4:D4"/>
    <mergeCell ref="A5:D5"/>
    <mergeCell ref="A6:A7"/>
    <mergeCell ref="B6:B7"/>
    <mergeCell ref="C6:C7"/>
    <mergeCell ref="D6:D7"/>
    <mergeCell ref="E6:E7"/>
    <mergeCell ref="F6:F7"/>
    <mergeCell ref="G6:G7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4" sqref="A24:E24"/>
    </sheetView>
  </sheetViews>
  <sheetFormatPr defaultRowHeight="15" x14ac:dyDescent="0.25"/>
  <cols>
    <col min="1" max="1" width="7" customWidth="1"/>
    <col min="2" max="2" width="30.85546875" customWidth="1"/>
    <col min="3" max="3" width="13.140625" customWidth="1"/>
    <col min="4" max="4" width="28.85546875" customWidth="1"/>
    <col min="5" max="5" width="24.28515625" customWidth="1"/>
    <col min="6" max="6" width="25.85546875" customWidth="1"/>
    <col min="7" max="7" width="54.42578125" customWidth="1"/>
  </cols>
  <sheetData>
    <row r="1" spans="1:7" ht="39" customHeight="1" x14ac:dyDescent="0.25">
      <c r="E1" s="125" t="s">
        <v>94</v>
      </c>
      <c r="F1" s="125"/>
    </row>
    <row r="2" spans="1:7" ht="15.75" x14ac:dyDescent="0.25">
      <c r="E2" s="85" t="s">
        <v>95</v>
      </c>
      <c r="F2" s="57"/>
    </row>
    <row r="3" spans="1:7" x14ac:dyDescent="0.25">
      <c r="G3" s="65"/>
    </row>
    <row r="4" spans="1:7" x14ac:dyDescent="0.25">
      <c r="G4" s="65"/>
    </row>
    <row r="5" spans="1:7" x14ac:dyDescent="0.25">
      <c r="G5" s="65"/>
    </row>
    <row r="6" spans="1:7" x14ac:dyDescent="0.25">
      <c r="G6" s="65"/>
    </row>
    <row r="7" spans="1:7" x14ac:dyDescent="0.25">
      <c r="G7" s="65"/>
    </row>
    <row r="8" spans="1:7" s="79" customFormat="1" ht="21" x14ac:dyDescent="0.35">
      <c r="A8" s="133" t="s">
        <v>93</v>
      </c>
      <c r="B8" s="133"/>
      <c r="C8" s="133"/>
      <c r="D8" s="133"/>
      <c r="E8" s="133"/>
      <c r="F8" s="77"/>
      <c r="G8" s="78"/>
    </row>
    <row r="9" spans="1:7" ht="15.75" thickBot="1" x14ac:dyDescent="0.3">
      <c r="A9" s="121"/>
      <c r="B9" s="121"/>
      <c r="C9" s="121"/>
      <c r="D9" s="121"/>
      <c r="E9" s="34"/>
      <c r="F9" s="34"/>
      <c r="G9" s="35"/>
    </row>
    <row r="10" spans="1:7" s="66" customFormat="1" ht="18.75" x14ac:dyDescent="0.3">
      <c r="A10" s="134" t="s">
        <v>66</v>
      </c>
      <c r="B10" s="136" t="s">
        <v>67</v>
      </c>
      <c r="C10" s="136" t="s">
        <v>68</v>
      </c>
      <c r="D10" s="136" t="s">
        <v>97</v>
      </c>
      <c r="E10" s="138" t="s">
        <v>98</v>
      </c>
      <c r="F10" s="62"/>
      <c r="G10" s="124"/>
    </row>
    <row r="11" spans="1:7" s="66" customFormat="1" ht="18.75" x14ac:dyDescent="0.3">
      <c r="A11" s="135"/>
      <c r="B11" s="137"/>
      <c r="C11" s="137"/>
      <c r="D11" s="137"/>
      <c r="E11" s="139"/>
      <c r="F11" s="62"/>
      <c r="G11" s="124"/>
    </row>
    <row r="12" spans="1:7" s="66" customFormat="1" ht="18.75" x14ac:dyDescent="0.3">
      <c r="A12" s="68">
        <v>1</v>
      </c>
      <c r="B12" s="59" t="s">
        <v>73</v>
      </c>
      <c r="C12" s="60">
        <v>1</v>
      </c>
      <c r="D12" s="72">
        <v>0</v>
      </c>
      <c r="E12" s="73">
        <v>0</v>
      </c>
      <c r="F12" s="63"/>
      <c r="G12" s="80"/>
    </row>
    <row r="13" spans="1:7" s="66" customFormat="1" ht="18.75" x14ac:dyDescent="0.3">
      <c r="A13" s="68">
        <v>2</v>
      </c>
      <c r="B13" s="59" t="s">
        <v>90</v>
      </c>
      <c r="C13" s="61">
        <v>1</v>
      </c>
      <c r="D13" s="72">
        <v>4970</v>
      </c>
      <c r="E13" s="73">
        <v>4970</v>
      </c>
      <c r="F13" s="63"/>
      <c r="G13" s="81"/>
    </row>
    <row r="14" spans="1:7" s="66" customFormat="1" ht="18.75" x14ac:dyDescent="0.3">
      <c r="A14" s="69">
        <v>3</v>
      </c>
      <c r="B14" s="59" t="s">
        <v>74</v>
      </c>
      <c r="C14" s="61">
        <v>1</v>
      </c>
      <c r="D14" s="72">
        <v>1865</v>
      </c>
      <c r="E14" s="73">
        <v>1865</v>
      </c>
      <c r="F14" s="63"/>
      <c r="G14" s="81"/>
    </row>
    <row r="15" spans="1:7" s="66" customFormat="1" ht="18.75" x14ac:dyDescent="0.3">
      <c r="A15" s="69">
        <v>4</v>
      </c>
      <c r="B15" s="59" t="s">
        <v>76</v>
      </c>
      <c r="C15" s="61">
        <v>1</v>
      </c>
      <c r="D15" s="72">
        <v>3370</v>
      </c>
      <c r="E15" s="73">
        <v>3370</v>
      </c>
      <c r="F15" s="63"/>
      <c r="G15" s="81"/>
    </row>
    <row r="16" spans="1:7" s="66" customFormat="1" ht="18.75" x14ac:dyDescent="0.3">
      <c r="A16" s="69">
        <v>5</v>
      </c>
      <c r="B16" s="59" t="s">
        <v>79</v>
      </c>
      <c r="C16" s="61">
        <v>1</v>
      </c>
      <c r="D16" s="72">
        <v>3370</v>
      </c>
      <c r="E16" s="73">
        <v>3370</v>
      </c>
      <c r="F16" s="63"/>
      <c r="G16" s="81"/>
    </row>
    <row r="17" spans="1:7" s="66" customFormat="1" ht="18.75" x14ac:dyDescent="0.3">
      <c r="A17" s="68">
        <v>6</v>
      </c>
      <c r="B17" s="59" t="s">
        <v>85</v>
      </c>
      <c r="C17" s="61">
        <v>2</v>
      </c>
      <c r="D17" s="72">
        <v>2238</v>
      </c>
      <c r="E17" s="73">
        <v>4476</v>
      </c>
      <c r="F17" s="63"/>
      <c r="G17" s="81"/>
    </row>
    <row r="18" spans="1:7" s="66" customFormat="1" ht="18.75" x14ac:dyDescent="0.3">
      <c r="A18" s="69">
        <v>7</v>
      </c>
      <c r="B18" s="59" t="s">
        <v>78</v>
      </c>
      <c r="C18" s="61">
        <v>1</v>
      </c>
      <c r="D18" s="72">
        <v>2238</v>
      </c>
      <c r="E18" s="73">
        <v>2238</v>
      </c>
      <c r="F18" s="63"/>
      <c r="G18" s="81"/>
    </row>
    <row r="19" spans="1:7" s="66" customFormat="1" ht="18.75" x14ac:dyDescent="0.3">
      <c r="A19" s="68">
        <v>8</v>
      </c>
      <c r="B19" s="59" t="s">
        <v>77</v>
      </c>
      <c r="C19" s="61">
        <v>4</v>
      </c>
      <c r="D19" s="72">
        <v>1990</v>
      </c>
      <c r="E19" s="73">
        <v>7960</v>
      </c>
      <c r="F19" s="63"/>
      <c r="G19" s="81"/>
    </row>
    <row r="20" spans="1:7" s="66" customFormat="1" ht="19.5" thickBot="1" x14ac:dyDescent="0.35">
      <c r="A20" s="126" t="s">
        <v>75</v>
      </c>
      <c r="B20" s="127"/>
      <c r="C20" s="76">
        <f>SUM(C12:C19)</f>
        <v>12</v>
      </c>
      <c r="D20" s="74">
        <f>SUM(D12:D19)</f>
        <v>20041</v>
      </c>
      <c r="E20" s="75">
        <f>SUM(E12:E19)</f>
        <v>28249</v>
      </c>
      <c r="F20" s="64"/>
      <c r="G20" s="82"/>
    </row>
    <row r="21" spans="1:7" s="66" customFormat="1" ht="18.75" x14ac:dyDescent="0.3">
      <c r="A21" s="67"/>
      <c r="B21" s="67"/>
      <c r="C21" s="70"/>
      <c r="D21" s="71"/>
      <c r="E21" s="71"/>
      <c r="F21" s="64"/>
      <c r="G21" s="82"/>
    </row>
    <row r="22" spans="1:7" s="66" customFormat="1" ht="18.75" x14ac:dyDescent="0.3">
      <c r="A22" s="67"/>
      <c r="B22" s="67"/>
      <c r="C22" s="70"/>
      <c r="D22" s="71"/>
      <c r="E22" s="71"/>
      <c r="F22" s="64"/>
      <c r="G22" s="82"/>
    </row>
    <row r="23" spans="1:7" s="66" customFormat="1" ht="18.75" x14ac:dyDescent="0.3">
      <c r="A23" s="83"/>
      <c r="B23" s="83"/>
      <c r="C23" s="83"/>
      <c r="D23" s="83"/>
      <c r="E23" s="83"/>
      <c r="F23" s="83"/>
      <c r="G23" s="83"/>
    </row>
    <row r="24" spans="1:7" s="66" customFormat="1" ht="47.25" customHeight="1" x14ac:dyDescent="0.3">
      <c r="A24" s="131" t="s">
        <v>96</v>
      </c>
      <c r="B24" s="132"/>
      <c r="C24" s="128"/>
      <c r="D24" s="129"/>
      <c r="E24" s="130"/>
      <c r="F24" s="84"/>
    </row>
  </sheetData>
  <mergeCells count="12">
    <mergeCell ref="G10:G11"/>
    <mergeCell ref="E1:F1"/>
    <mergeCell ref="A20:B20"/>
    <mergeCell ref="C24:E24"/>
    <mergeCell ref="A24:B24"/>
    <mergeCell ref="A8:E8"/>
    <mergeCell ref="A9:D9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Розрахунок тарифу</vt:lpstr>
      <vt:lpstr>Перелік послуг</vt:lpstr>
      <vt:lpstr>Штатний розпис</vt:lpstr>
      <vt:lpstr>Штат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2016-10-06T12:47:42Z</cp:lastPrinted>
  <dcterms:created xsi:type="dcterms:W3CDTF">2016-09-23T10:32:28Z</dcterms:created>
  <dcterms:modified xsi:type="dcterms:W3CDTF">2016-12-06T16:48:27Z</dcterms:modified>
</cp:coreProperties>
</file>